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70" windowHeight="10350" activeTab="0"/>
  </bookViews>
  <sheets>
    <sheet name="Sheet1" sheetId="1" r:id="rId1"/>
    <sheet name="Sheet2" sheetId="2" r:id="rId2"/>
    <sheet name="Sheet3" sheetId="3" r:id="rId3"/>
  </sheets>
  <definedNames>
    <definedName name="HE">'Sheet1'!$E$2</definedName>
    <definedName name="HEL2">'Sheet1'!$L$2</definedName>
    <definedName name="OX2">'Sheet1'!$K$2</definedName>
    <definedName name="OXY">'Sheet1'!$D$2</definedName>
    <definedName name="OXY2">'Sheet1'!$K$2</definedName>
    <definedName name="SP">'Sheet1'!$B$2</definedName>
    <definedName name="SPX">'Sheet1'!$I$2</definedName>
  </definedNames>
  <calcPr fullCalcOnLoad="1"/>
</workbook>
</file>

<file path=xl/sharedStrings.xml><?xml version="1.0" encoding="utf-8"?>
<sst xmlns="http://schemas.openxmlformats.org/spreadsheetml/2006/main" count="28" uniqueCount="11">
  <si>
    <t>Setpoint</t>
  </si>
  <si>
    <t>Mix</t>
  </si>
  <si>
    <t>depth(m)</t>
  </si>
  <si>
    <t>EAD</t>
  </si>
  <si>
    <t>END</t>
  </si>
  <si>
    <t>Mix (%)</t>
  </si>
  <si>
    <t>NS</t>
  </si>
  <si>
    <t>10mins</t>
  </si>
  <si>
    <t>CCR Gas Mix Settings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</si>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</sst>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57421875" style="0" customWidth="1"/>
    <col min="4" max="5" width="4.7109375" style="0" customWidth="1"/>
    <col min="6" max="6" width="5.7109375" style="0" customWidth="1"/>
    <col min="8" max="8" width="7.140625" style="0" customWidth="1"/>
    <col min="9" max="9" width="6.8515625" style="0" customWidth="1"/>
    <col min="10" max="10" width="4.7109375" style="0" customWidth="1"/>
    <col min="11" max="11" width="4.00390625" style="0" customWidth="1"/>
    <col min="12" max="12" width="5.7109375" style="0" customWidth="1"/>
    <col min="13" max="13" width="5.8515625" style="0" customWidth="1"/>
  </cols>
  <sheetData>
    <row r="1" spans="1:13" ht="12.75">
      <c r="A1" s="1"/>
      <c r="B1" s="8" t="s">
        <v>8</v>
      </c>
      <c r="C1" s="2"/>
      <c r="D1" s="2"/>
      <c r="E1" s="2"/>
      <c r="F1" s="3"/>
      <c r="H1" s="1"/>
      <c r="I1" s="8" t="s">
        <v>8</v>
      </c>
      <c r="J1" s="2"/>
      <c r="K1" s="2"/>
      <c r="L1" s="2"/>
      <c r="M1" s="3"/>
    </row>
    <row r="2" spans="1:13" ht="12.75">
      <c r="A2" s="4" t="s">
        <v>0</v>
      </c>
      <c r="B2" s="15">
        <v>1.3</v>
      </c>
      <c r="C2" s="6" t="s">
        <v>1</v>
      </c>
      <c r="D2" s="5">
        <v>18</v>
      </c>
      <c r="E2" s="15">
        <v>40</v>
      </c>
      <c r="F2" s="19"/>
      <c r="H2" s="4" t="s">
        <v>0</v>
      </c>
      <c r="I2" s="15">
        <v>1.3</v>
      </c>
      <c r="J2" s="6" t="s">
        <v>1</v>
      </c>
      <c r="K2" s="5">
        <v>14</v>
      </c>
      <c r="L2" s="15">
        <v>60</v>
      </c>
      <c r="M2" s="19"/>
    </row>
    <row r="3" spans="1:13" ht="12.75">
      <c r="A3" s="9" t="s">
        <v>2</v>
      </c>
      <c r="B3" s="10" t="s">
        <v>5</v>
      </c>
      <c r="C3" s="10" t="s">
        <v>3</v>
      </c>
      <c r="D3" s="10" t="s">
        <v>4</v>
      </c>
      <c r="E3" s="10" t="s">
        <v>6</v>
      </c>
      <c r="F3" s="16" t="s">
        <v>7</v>
      </c>
      <c r="H3" s="9" t="s">
        <v>2</v>
      </c>
      <c r="I3" s="10" t="s">
        <v>5</v>
      </c>
      <c r="J3" s="10" t="s">
        <v>3</v>
      </c>
      <c r="K3" s="10" t="s">
        <v>4</v>
      </c>
      <c r="L3" s="10" t="s">
        <v>6</v>
      </c>
      <c r="M3" s="16" t="s">
        <v>7</v>
      </c>
    </row>
    <row r="4" spans="1:13" ht="9" customHeight="1">
      <c r="A4" s="11">
        <v>16</v>
      </c>
      <c r="B4" s="12">
        <f>SP/(A4/10+1)*100</f>
        <v>50</v>
      </c>
      <c r="C4" s="12">
        <f>(A4/10+1-SP)/0.79*10-10</f>
        <v>6.4556962025316444</v>
      </c>
      <c r="D4" s="12">
        <f>(A4/10+1-SP)*(100-OXY-HE)/(100-OXY)/0.79*10-10</f>
        <v>-1.5714726767520837</v>
      </c>
      <c r="E4" s="18">
        <v>180</v>
      </c>
      <c r="F4" s="17">
        <v>180</v>
      </c>
      <c r="H4" s="11">
        <v>21</v>
      </c>
      <c r="I4" s="12">
        <f>SPX/(H4/10+1)*100</f>
        <v>41.935483870967744</v>
      </c>
      <c r="J4" s="12">
        <f>(H4/10+1-SPX)/0.79*10-10</f>
        <v>12.784810126582279</v>
      </c>
      <c r="K4" s="12">
        <f>(H4/10+1-SPX)*(100-OXY2-HEL2)/(100-OXY2)/0.79*10-10</f>
        <v>-3.111569031498381</v>
      </c>
      <c r="L4" s="18">
        <v>115</v>
      </c>
      <c r="M4" s="17">
        <v>180</v>
      </c>
    </row>
    <row r="5" spans="1:13" ht="9" customHeight="1">
      <c r="A5" s="11">
        <v>18</v>
      </c>
      <c r="B5" s="12">
        <f aca="true" t="shared" si="0" ref="B5:B26">SP/(A5/10+1)*100</f>
        <v>46.42857142857144</v>
      </c>
      <c r="C5" s="12">
        <f aca="true" t="shared" si="1" ref="C5:C25">(A5/10+1-SP)/0.79*10-10</f>
        <v>8.987341772151897</v>
      </c>
      <c r="D5" s="12">
        <f aca="true" t="shared" si="2" ref="D5:D25">(A5/10+1-SP)*(100-OXY-HE)/(100-OXY)/0.79*10-10</f>
        <v>-0.2747761654831766</v>
      </c>
      <c r="E5" s="18">
        <v>180</v>
      </c>
      <c r="F5" s="17">
        <v>180</v>
      </c>
      <c r="H5" s="11">
        <v>24</v>
      </c>
      <c r="I5" s="12">
        <f>SPX/(H5/10+1)*100</f>
        <v>38.235294117647065</v>
      </c>
      <c r="J5" s="12">
        <f>(H5/10+1-SPX)/0.79*10-10</f>
        <v>16.582278481012654</v>
      </c>
      <c r="K5" s="12">
        <f>(H5/10+1-SPX)*(100-OXY2-HEL2)/(100-OXY2)/0.79*10-10</f>
        <v>-1.9634972034147786</v>
      </c>
      <c r="L5" s="18">
        <v>53</v>
      </c>
      <c r="M5" s="17">
        <v>105</v>
      </c>
    </row>
    <row r="6" spans="1:13" ht="9" customHeight="1">
      <c r="A6" s="11">
        <v>20</v>
      </c>
      <c r="B6" s="12">
        <f t="shared" si="0"/>
        <v>43.333333333333336</v>
      </c>
      <c r="C6" s="12">
        <f t="shared" si="1"/>
        <v>11.518987341772153</v>
      </c>
      <c r="D6" s="12">
        <f t="shared" si="2"/>
        <v>1.021920345785734</v>
      </c>
      <c r="E6" s="18">
        <v>180</v>
      </c>
      <c r="F6" s="17">
        <v>180</v>
      </c>
      <c r="H6" s="11">
        <v>27</v>
      </c>
      <c r="I6" s="12">
        <f>SPX/(H6/10+1)*100</f>
        <v>35.13513513513514</v>
      </c>
      <c r="J6" s="12">
        <f>(H6/10+1-SPX)/0.79*10-10</f>
        <v>20.37974683544304</v>
      </c>
      <c r="K6" s="12">
        <f>(H6/10+1-SPX)*(100-OXY2-HEL2)/(100-OXY2)/0.79*10-10</f>
        <v>-0.8154253753311753</v>
      </c>
      <c r="L6" s="18">
        <v>33</v>
      </c>
      <c r="M6" s="17">
        <v>69</v>
      </c>
    </row>
    <row r="7" spans="1:13" ht="9" customHeight="1">
      <c r="A7" s="11">
        <v>22</v>
      </c>
      <c r="B7" s="12">
        <f t="shared" si="0"/>
        <v>40.625</v>
      </c>
      <c r="C7" s="12">
        <f t="shared" si="1"/>
        <v>14.050632911392405</v>
      </c>
      <c r="D7" s="12">
        <f t="shared" si="2"/>
        <v>2.3186168570546464</v>
      </c>
      <c r="E7" s="18">
        <v>116</v>
      </c>
      <c r="F7" s="17">
        <v>180</v>
      </c>
      <c r="H7" s="11">
        <v>30</v>
      </c>
      <c r="I7" s="12">
        <f>SPX/(H7/10+1)*100</f>
        <v>32.5</v>
      </c>
      <c r="J7" s="12">
        <f>(H7/10+1-SPX)/0.79*10-10</f>
        <v>24.177215189873415</v>
      </c>
      <c r="K7" s="12">
        <f>(H7/10+1-SPX)*(100-OXY2-HEL2)/(100-OXY2)/0.79*10-10</f>
        <v>0.33264645275242977</v>
      </c>
      <c r="L7" s="18">
        <v>23</v>
      </c>
      <c r="M7" s="17">
        <v>50</v>
      </c>
    </row>
    <row r="8" spans="1:13" ht="9" customHeight="1">
      <c r="A8" s="11">
        <v>24</v>
      </c>
      <c r="B8" s="12">
        <f t="shared" si="0"/>
        <v>38.235294117647065</v>
      </c>
      <c r="C8" s="12">
        <f t="shared" si="1"/>
        <v>16.582278481012654</v>
      </c>
      <c r="D8" s="12">
        <f t="shared" si="2"/>
        <v>3.6153133683235534</v>
      </c>
      <c r="E8" s="18">
        <v>70</v>
      </c>
      <c r="F8" s="17">
        <v>133</v>
      </c>
      <c r="H8" s="11">
        <v>33</v>
      </c>
      <c r="I8" s="12">
        <f>SPX/(H8/10+1)*100</f>
        <v>30.232558139534888</v>
      </c>
      <c r="J8" s="12">
        <f>(H8/10+1-SPX)/0.79*10-10</f>
        <v>27.974683544303794</v>
      </c>
      <c r="K8" s="12">
        <f>(H8/10+1-SPX)*(100-OXY2-HEL2)/(100-OXY2)/0.79*10-10</f>
        <v>1.4807182808360313</v>
      </c>
      <c r="L8" s="18">
        <v>17</v>
      </c>
      <c r="M8" s="17">
        <v>39</v>
      </c>
    </row>
    <row r="9" spans="1:13" ht="9" customHeight="1">
      <c r="A9" s="11">
        <v>26</v>
      </c>
      <c r="B9" s="12">
        <f t="shared" si="0"/>
        <v>36.11111111111111</v>
      </c>
      <c r="C9" s="12">
        <f t="shared" si="1"/>
        <v>19.113924050632907</v>
      </c>
      <c r="D9" s="12">
        <f t="shared" si="2"/>
        <v>4.912009879592464</v>
      </c>
      <c r="E9" s="18">
        <v>48</v>
      </c>
      <c r="F9" s="17">
        <v>96</v>
      </c>
      <c r="H9" s="11">
        <v>36</v>
      </c>
      <c r="I9" s="12">
        <f>SPX/(H9/10+1)*100</f>
        <v>28.260869565217394</v>
      </c>
      <c r="J9" s="12">
        <f>(H9/10+1-SPX)/0.79*10-10</f>
        <v>31.772151898734165</v>
      </c>
      <c r="K9" s="12">
        <f>(H9/10+1-SPX)*(100-OXY2-HEL2)/(100-OXY2)/0.79*10-10</f>
        <v>2.6287901089196346</v>
      </c>
      <c r="L9" s="18">
        <v>13</v>
      </c>
      <c r="M9" s="17">
        <v>33</v>
      </c>
    </row>
    <row r="10" spans="1:13" ht="9" customHeight="1">
      <c r="A10" s="11">
        <v>28</v>
      </c>
      <c r="B10" s="12">
        <f t="shared" si="0"/>
        <v>34.21052631578947</v>
      </c>
      <c r="C10" s="12">
        <f t="shared" si="1"/>
        <v>21.645569620253163</v>
      </c>
      <c r="D10" s="12">
        <f t="shared" si="2"/>
        <v>6.208706390861376</v>
      </c>
      <c r="E10" s="18">
        <v>36</v>
      </c>
      <c r="F10" s="17">
        <v>73</v>
      </c>
      <c r="H10" s="11">
        <v>39</v>
      </c>
      <c r="I10" s="12">
        <f>SPX/(H10/10+1)*100</f>
        <v>26.53061224489796</v>
      </c>
      <c r="J10" s="12">
        <f>(H10/10+1-SPX)/0.79*10-10</f>
        <v>35.56962025316456</v>
      </c>
      <c r="K10" s="12">
        <f>(H10/10+1-SPX)*(100-OXY2-HEL2)/(100-OXY2)/0.79*10-10</f>
        <v>3.776861937003238</v>
      </c>
      <c r="L10" s="18">
        <v>11</v>
      </c>
      <c r="M10" s="17">
        <v>27</v>
      </c>
    </row>
    <row r="11" spans="1:13" ht="9" customHeight="1">
      <c r="A11" s="11">
        <v>30</v>
      </c>
      <c r="B11" s="12">
        <f t="shared" si="0"/>
        <v>32.5</v>
      </c>
      <c r="C11" s="12">
        <f t="shared" si="1"/>
        <v>24.177215189873415</v>
      </c>
      <c r="D11" s="12">
        <f t="shared" si="2"/>
        <v>7.505402902130285</v>
      </c>
      <c r="E11" s="18">
        <v>29</v>
      </c>
      <c r="F11" s="17">
        <v>59</v>
      </c>
      <c r="H11" s="11">
        <v>42</v>
      </c>
      <c r="I11" s="12">
        <f>SPX/(H11/10+1)*100</f>
        <v>25</v>
      </c>
      <c r="J11" s="12">
        <f>(H11/10+1-SPX)/0.79*10-10</f>
        <v>39.367088607594944</v>
      </c>
      <c r="K11" s="12">
        <f>(H11/10+1-SPX)*(100-OXY2-HEL2)/(100-OXY2)/0.79*10-10</f>
        <v>4.924933765086841</v>
      </c>
      <c r="L11" s="18">
        <v>9</v>
      </c>
      <c r="M11" s="17">
        <v>24</v>
      </c>
    </row>
    <row r="12" spans="1:13" ht="9" customHeight="1">
      <c r="A12" s="11">
        <v>32</v>
      </c>
      <c r="B12" s="12">
        <f t="shared" si="0"/>
        <v>30.952380952380953</v>
      </c>
      <c r="C12" s="12">
        <f t="shared" si="1"/>
        <v>26.708860759493675</v>
      </c>
      <c r="D12" s="12">
        <f t="shared" si="2"/>
        <v>8.802099413399198</v>
      </c>
      <c r="E12" s="18">
        <v>22</v>
      </c>
      <c r="F12" s="17">
        <v>50</v>
      </c>
      <c r="H12" s="11">
        <v>45</v>
      </c>
      <c r="I12" s="12">
        <f>SPX/(H12/10+1)*100</f>
        <v>23.636363636363637</v>
      </c>
      <c r="J12" s="12">
        <f>(H12/10+1-SPX)/0.79*10-10</f>
        <v>43.164556962025316</v>
      </c>
      <c r="K12" s="12">
        <f>(H12/10+1-SPX)*(100-OXY2-HEL2)/(100-OXY2)/0.79*10-10</f>
        <v>6.073005593170443</v>
      </c>
      <c r="L12" s="18">
        <v>8</v>
      </c>
      <c r="M12" s="17">
        <v>21</v>
      </c>
    </row>
    <row r="13" spans="1:13" ht="9" customHeight="1">
      <c r="A13" s="11">
        <v>34</v>
      </c>
      <c r="B13" s="12">
        <f t="shared" si="0"/>
        <v>29.54545454545454</v>
      </c>
      <c r="C13" s="12">
        <f t="shared" si="1"/>
        <v>29.240506329113927</v>
      </c>
      <c r="D13" s="12">
        <f t="shared" si="2"/>
        <v>10.09879592466811</v>
      </c>
      <c r="E13" s="18">
        <v>19</v>
      </c>
      <c r="F13" s="17">
        <v>44</v>
      </c>
      <c r="H13" s="11">
        <v>48</v>
      </c>
      <c r="I13" s="12">
        <f>SPX/(H13/10+1)*100</f>
        <v>22.413793103448278</v>
      </c>
      <c r="J13" s="12">
        <f>(H13/10+1-SPX)/0.79*10-10</f>
        <v>46.962025316455694</v>
      </c>
      <c r="K13" s="12">
        <f>(H13/10+1-SPX)*(100-OXY2-HEL2)/(100-OXY2)/0.79*10-10</f>
        <v>7.221077421254048</v>
      </c>
      <c r="L13" s="18">
        <v>7</v>
      </c>
      <c r="M13" s="17">
        <v>18</v>
      </c>
    </row>
    <row r="14" spans="1:13" ht="9" customHeight="1">
      <c r="A14" s="11">
        <v>36</v>
      </c>
      <c r="B14" s="12">
        <f t="shared" si="0"/>
        <v>28.260869565217394</v>
      </c>
      <c r="C14" s="12">
        <f t="shared" si="1"/>
        <v>31.772151898734165</v>
      </c>
      <c r="D14" s="12">
        <f t="shared" si="2"/>
        <v>11.395492435937019</v>
      </c>
      <c r="E14" s="18">
        <v>16</v>
      </c>
      <c r="F14" s="17">
        <v>38</v>
      </c>
      <c r="H14" s="11">
        <v>51</v>
      </c>
      <c r="I14" s="12">
        <f>SPX/(H14/10+1)*100</f>
        <v>21.311475409836067</v>
      </c>
      <c r="J14" s="12">
        <f>(H14/10+1-SPX)/0.79*10-10</f>
        <v>50.75949367088607</v>
      </c>
      <c r="K14" s="12">
        <f>(H14/10+1-SPX)*(100-OXY2-HEL2)/(100-OXY2)/0.79*10-10</f>
        <v>8.36914924933765</v>
      </c>
      <c r="L14" s="18">
        <v>6</v>
      </c>
      <c r="M14" s="17">
        <v>16</v>
      </c>
    </row>
    <row r="15" spans="1:13" ht="9" customHeight="1">
      <c r="A15" s="11">
        <v>38</v>
      </c>
      <c r="B15" s="12">
        <f t="shared" si="0"/>
        <v>27.083333333333336</v>
      </c>
      <c r="C15" s="12">
        <f t="shared" si="1"/>
        <v>34.303797468354425</v>
      </c>
      <c r="D15" s="12">
        <f t="shared" si="2"/>
        <v>12.692188947205928</v>
      </c>
      <c r="E15" s="18">
        <v>14</v>
      </c>
      <c r="F15" s="17">
        <v>33</v>
      </c>
      <c r="H15" s="11">
        <v>54</v>
      </c>
      <c r="I15" s="12">
        <f>SPX/(H15/10+1)*100</f>
        <v>20.3125</v>
      </c>
      <c r="J15" s="12">
        <f>(H15/10+1-SPX)/0.79*10-10</f>
        <v>54.556962025316466</v>
      </c>
      <c r="K15" s="12">
        <f>(H15/10+1-SPX)*(100-OXY2-HEL2)/(100-OXY2)/0.79*10-10</f>
        <v>9.517221077421254</v>
      </c>
      <c r="L15" s="18">
        <v>6</v>
      </c>
      <c r="M15" s="17">
        <v>14</v>
      </c>
    </row>
    <row r="16" spans="1:13" ht="9" customHeight="1">
      <c r="A16" s="11">
        <v>40</v>
      </c>
      <c r="B16" s="12">
        <f t="shared" si="0"/>
        <v>26</v>
      </c>
      <c r="C16" s="12">
        <f t="shared" si="1"/>
        <v>36.835443037974684</v>
      </c>
      <c r="D16" s="12">
        <f t="shared" si="2"/>
        <v>13.98888545847484</v>
      </c>
      <c r="E16" s="18">
        <v>12</v>
      </c>
      <c r="F16" s="17">
        <v>30</v>
      </c>
      <c r="H16" s="11">
        <v>57</v>
      </c>
      <c r="I16" s="12">
        <f>SPX/(H16/10+1)*100</f>
        <v>19.402985074626866</v>
      </c>
      <c r="J16" s="12">
        <f>(H16/10+1-SPX)/0.79*10-10</f>
        <v>58.35443037974683</v>
      </c>
      <c r="K16" s="12">
        <f>(H16/10+1-SPX)*(100-OXY2-HEL2)/(100-OXY2)/0.79*10-10</f>
        <v>10.66529290550486</v>
      </c>
      <c r="L16" s="18">
        <v>5</v>
      </c>
      <c r="M16" s="17">
        <v>13</v>
      </c>
    </row>
    <row r="17" spans="1:13" ht="9" customHeight="1">
      <c r="A17" s="11">
        <v>42</v>
      </c>
      <c r="B17" s="12">
        <f t="shared" si="0"/>
        <v>25</v>
      </c>
      <c r="C17" s="12">
        <f t="shared" si="1"/>
        <v>39.367088607594944</v>
      </c>
      <c r="D17" s="12">
        <f t="shared" si="2"/>
        <v>15.285581969743749</v>
      </c>
      <c r="E17" s="18">
        <v>11</v>
      </c>
      <c r="F17" s="17">
        <v>27</v>
      </c>
      <c r="H17" s="11">
        <v>60</v>
      </c>
      <c r="I17" s="12">
        <f>SPX/(H17/10+1)*100</f>
        <v>18.571428571428573</v>
      </c>
      <c r="J17" s="12">
        <f>(H17/10+1-SPX)/0.79*10-10</f>
        <v>62.15189873417722</v>
      </c>
      <c r="K17" s="12">
        <f>(H17/10+1-SPX)*(100-OXY2-HEL2)/(100-OXY2)/0.79*10-10</f>
        <v>11.813364733588465</v>
      </c>
      <c r="L17" s="18">
        <v>5</v>
      </c>
      <c r="M17" s="17">
        <v>12</v>
      </c>
    </row>
    <row r="18" spans="1:13" ht="9" customHeight="1">
      <c r="A18" s="11">
        <v>44</v>
      </c>
      <c r="B18" s="12">
        <f t="shared" si="0"/>
        <v>24.074074074074073</v>
      </c>
      <c r="C18" s="12">
        <f t="shared" si="1"/>
        <v>41.89873417721519</v>
      </c>
      <c r="D18" s="12">
        <f t="shared" si="2"/>
        <v>16.582278481012658</v>
      </c>
      <c r="E18" s="18">
        <v>10</v>
      </c>
      <c r="F18" s="17">
        <v>24</v>
      </c>
      <c r="H18" s="11">
        <v>65</v>
      </c>
      <c r="I18" s="12">
        <f>SPX/(H18/10+1)*100</f>
        <v>17.333333333333336</v>
      </c>
      <c r="J18" s="12">
        <f>(H18/10+1-SPX)/0.79*10-10</f>
        <v>68.48101265822785</v>
      </c>
      <c r="K18" s="12">
        <f>(H18/10+1-SPX)*(100-OXY2-HEL2)/(100-OXY2)/0.79*10-10</f>
        <v>13.726817780394466</v>
      </c>
      <c r="L18" s="18">
        <v>4</v>
      </c>
      <c r="M18" s="17">
        <v>11</v>
      </c>
    </row>
    <row r="19" spans="1:13" ht="9" customHeight="1">
      <c r="A19" s="11">
        <v>46</v>
      </c>
      <c r="B19" s="12">
        <f t="shared" si="0"/>
        <v>23.21428571428572</v>
      </c>
      <c r="C19" s="12">
        <f t="shared" si="1"/>
        <v>44.43037974683544</v>
      </c>
      <c r="D19" s="12">
        <f t="shared" si="2"/>
        <v>17.878974992281563</v>
      </c>
      <c r="E19" s="18">
        <v>9</v>
      </c>
      <c r="F19" s="17">
        <v>23</v>
      </c>
      <c r="H19" s="11">
        <v>70</v>
      </c>
      <c r="I19" s="12">
        <f>SPX/(H19/10+1)*100</f>
        <v>16.25</v>
      </c>
      <c r="J19" s="12">
        <f>(H19/10+1-SPX)/0.79*10-10</f>
        <v>74.81012658227847</v>
      </c>
      <c r="K19" s="12">
        <f>(H19/10+1-SPX)*(100-OXY2-HEL2)/(100-OXY2)/0.79*10-10</f>
        <v>15.640270827200474</v>
      </c>
      <c r="L19" s="18" t="s">
        <v>9</v>
      </c>
      <c r="M19" s="17">
        <v>9</v>
      </c>
    </row>
    <row r="20" spans="1:13" ht="9" customHeight="1">
      <c r="A20" s="11">
        <v>48</v>
      </c>
      <c r="B20" s="12">
        <f t="shared" si="0"/>
        <v>22.413793103448278</v>
      </c>
      <c r="C20" s="12">
        <f t="shared" si="1"/>
        <v>46.962025316455694</v>
      </c>
      <c r="D20" s="12">
        <f t="shared" si="2"/>
        <v>19.175671503550475</v>
      </c>
      <c r="E20" s="18">
        <v>8</v>
      </c>
      <c r="F20" s="17">
        <v>21</v>
      </c>
      <c r="H20" s="11">
        <v>75</v>
      </c>
      <c r="I20" s="12">
        <f>SPX/(H20/10+1)*100</f>
        <v>15.294117647058824</v>
      </c>
      <c r="J20" s="12">
        <f>(H20/10+1-SPX)/0.79*10-10</f>
        <v>81.13924050632912</v>
      </c>
      <c r="K20" s="12">
        <f>(H20/10+1-SPX)*(100-OXY2-HEL2)/(100-OXY2)/0.79*10-10</f>
        <v>17.553723874006476</v>
      </c>
      <c r="L20" s="18" t="s">
        <v>9</v>
      </c>
      <c r="M20" s="17">
        <v>8</v>
      </c>
    </row>
    <row r="21" spans="1:13" ht="9" customHeight="1">
      <c r="A21" s="11">
        <v>50</v>
      </c>
      <c r="B21" s="12">
        <f t="shared" si="0"/>
        <v>21.666666666666668</v>
      </c>
      <c r="C21" s="12">
        <f t="shared" si="1"/>
        <v>49.49367088607595</v>
      </c>
      <c r="D21" s="12">
        <f t="shared" si="2"/>
        <v>20.472368014819384</v>
      </c>
      <c r="E21" s="18">
        <v>8</v>
      </c>
      <c r="F21" s="17">
        <v>19</v>
      </c>
      <c r="H21" s="11">
        <v>80</v>
      </c>
      <c r="I21" s="12">
        <f>SPX/(H21/10+1)*100</f>
        <v>14.444444444444446</v>
      </c>
      <c r="J21" s="12">
        <f>(H21/10+1-SPX)/0.79*10-10</f>
        <v>87.46835443037975</v>
      </c>
      <c r="K21" s="12">
        <f>(H21/10+1-SPX)*(100-OXY2-HEL2)/(100-OXY2)/0.79*10-10</f>
        <v>19.467176920812484</v>
      </c>
      <c r="L21" s="18" t="s">
        <v>9</v>
      </c>
      <c r="M21" s="17">
        <v>8</v>
      </c>
    </row>
    <row r="22" spans="1:13" ht="9" customHeight="1">
      <c r="A22" s="11">
        <v>52</v>
      </c>
      <c r="B22" s="12">
        <f t="shared" si="0"/>
        <v>20.967741935483872</v>
      </c>
      <c r="C22" s="12">
        <f t="shared" si="1"/>
        <v>52.025316455696206</v>
      </c>
      <c r="D22" s="12">
        <f t="shared" si="2"/>
        <v>21.769064526088297</v>
      </c>
      <c r="E22" s="18">
        <v>7</v>
      </c>
      <c r="F22" s="17">
        <v>18</v>
      </c>
      <c r="H22" s="11">
        <v>85</v>
      </c>
      <c r="I22" s="12">
        <f>SPX/(H22/10+1)*100</f>
        <v>13.684210526315791</v>
      </c>
      <c r="J22" s="12">
        <f>(H22/10+1-SPX)/0.79*10-10</f>
        <v>93.79746835443036</v>
      </c>
      <c r="K22" s="12">
        <f>(H22/10+1-SPX)*(100-OXY2-HEL2)/(100-OXY2)/0.79*10-10</f>
        <v>21.380629967618482</v>
      </c>
      <c r="L22" s="18" t="s">
        <v>9</v>
      </c>
      <c r="M22" s="17">
        <v>7</v>
      </c>
    </row>
    <row r="23" spans="1:13" ht="9" customHeight="1">
      <c r="A23" s="11">
        <v>54</v>
      </c>
      <c r="B23" s="12">
        <f t="shared" si="0"/>
        <v>20.3125</v>
      </c>
      <c r="C23" s="12">
        <f t="shared" si="1"/>
        <v>54.556962025316466</v>
      </c>
      <c r="D23" s="12">
        <f t="shared" si="2"/>
        <v>23.065761037357213</v>
      </c>
      <c r="E23" s="18">
        <v>7</v>
      </c>
      <c r="F23" s="17">
        <v>17</v>
      </c>
      <c r="H23" s="11">
        <v>90</v>
      </c>
      <c r="I23" s="12">
        <f>SPX/(H23/10+1)*100</f>
        <v>13</v>
      </c>
      <c r="J23" s="12">
        <f>(H23/10+1-SPX)/0.79*10-10</f>
        <v>100.126582278481</v>
      </c>
      <c r="K23" s="12">
        <f>(H23/10+1-SPX)*(100-OXY2-HEL2)/(100-OXY2)/0.79*10-10</f>
        <v>23.294083014424494</v>
      </c>
      <c r="L23" s="18" t="s">
        <v>9</v>
      </c>
      <c r="M23" s="17">
        <v>6</v>
      </c>
    </row>
    <row r="24" spans="1:13" ht="9" customHeight="1">
      <c r="A24" s="11">
        <v>56</v>
      </c>
      <c r="B24" s="12">
        <f t="shared" si="0"/>
        <v>19.6969696969697</v>
      </c>
      <c r="C24" s="12">
        <f t="shared" si="1"/>
        <v>57.088607594936704</v>
      </c>
      <c r="D24" s="12">
        <f t="shared" si="2"/>
        <v>24.362457548626118</v>
      </c>
      <c r="E24" s="18">
        <v>6</v>
      </c>
      <c r="F24" s="17">
        <v>16</v>
      </c>
      <c r="H24" s="11">
        <v>95</v>
      </c>
      <c r="I24" s="12">
        <f>SPX/(H24/10+1)*100</f>
        <v>12.380952380952381</v>
      </c>
      <c r="J24" s="12">
        <f>(H24/10+1-SPX)/0.79*10-10</f>
        <v>106.45569620253163</v>
      </c>
      <c r="K24" s="12">
        <f>(H24/10+1-SPX)*(100-OXY2-HEL2)/(100-OXY2)/0.79*10-10</f>
        <v>25.2075360612305</v>
      </c>
      <c r="L24" s="18" t="s">
        <v>9</v>
      </c>
      <c r="M24" s="17">
        <v>6</v>
      </c>
    </row>
    <row r="25" spans="1:13" ht="9" customHeight="1">
      <c r="A25" s="11">
        <v>58</v>
      </c>
      <c r="B25" s="12">
        <f t="shared" si="0"/>
        <v>19.117647058823533</v>
      </c>
      <c r="C25" s="12">
        <f t="shared" si="1"/>
        <v>59.62025316455696</v>
      </c>
      <c r="D25" s="12">
        <f t="shared" si="2"/>
        <v>25.659154059895023</v>
      </c>
      <c r="E25" s="18">
        <v>6</v>
      </c>
      <c r="F25" s="17">
        <v>15</v>
      </c>
      <c r="H25" s="11">
        <v>100</v>
      </c>
      <c r="I25" s="12">
        <f>SPX/(H25/10+1)*100</f>
        <v>11.818181818181818</v>
      </c>
      <c r="J25" s="12">
        <f>(H25/10+1-SPX)/0.79*10-10</f>
        <v>112.78481012658226</v>
      </c>
      <c r="K25" s="12">
        <f>(H25/10+1-SPX)*(100-OXY2-HEL2)/(100-OXY2)/0.79*10-10</f>
        <v>27.120989108036497</v>
      </c>
      <c r="L25" s="18" t="s">
        <v>9</v>
      </c>
      <c r="M25" s="17" t="s">
        <v>9</v>
      </c>
    </row>
    <row r="26" spans="1:13" ht="9" customHeight="1">
      <c r="A26" s="11">
        <v>60</v>
      </c>
      <c r="B26" s="12">
        <f t="shared" si="0"/>
        <v>18.571428571428573</v>
      </c>
      <c r="C26" s="12">
        <f>(A26/10+1-SP)/0.79*10-10</f>
        <v>62.15189873417722</v>
      </c>
      <c r="D26" s="12">
        <f>(A26/10+1-SP)*(100-OXY-HE)/(100-OXY)/0.79*10-10</f>
        <v>26.955850571163936</v>
      </c>
      <c r="E26" s="18">
        <v>5</v>
      </c>
      <c r="F26" s="17">
        <v>14</v>
      </c>
      <c r="H26" s="11">
        <v>105</v>
      </c>
      <c r="I26" s="12">
        <f>SPX/(H26/10+1)*100</f>
        <v>11.304347826086957</v>
      </c>
      <c r="J26" s="12">
        <f>(H26/10+1-SPX)/0.79*10-10</f>
        <v>119.11392405063287</v>
      </c>
      <c r="K26" s="12">
        <f>(H26/10+1-SPX)*(100-OXY2-HEL2)/(100-OXY2)/0.79*10-10</f>
        <v>29.03444215484251</v>
      </c>
      <c r="L26" s="18" t="s">
        <v>9</v>
      </c>
      <c r="M26" s="17" t="s">
        <v>10</v>
      </c>
    </row>
    <row r="27" spans="1:13" ht="9" customHeight="1">
      <c r="A27" s="13"/>
      <c r="B27" s="14"/>
      <c r="C27" s="14"/>
      <c r="D27" s="14"/>
      <c r="E27" s="14"/>
      <c r="F27" s="7"/>
      <c r="H27" s="13"/>
      <c r="I27" s="14"/>
      <c r="J27" s="14"/>
      <c r="K27" s="14"/>
      <c r="L27" s="14"/>
      <c r="M2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Seiki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Hewitt</dc:creator>
  <cp:keywords/>
  <dc:description/>
  <cp:lastModifiedBy>Nigel Hewitt</cp:lastModifiedBy>
  <cp:lastPrinted>2003-10-18T06:36:12Z</cp:lastPrinted>
  <dcterms:created xsi:type="dcterms:W3CDTF">2003-08-14T09:04:01Z</dcterms:created>
  <dcterms:modified xsi:type="dcterms:W3CDTF">2008-04-12T16:29:38Z</dcterms:modified>
  <cp:category/>
  <cp:version/>
  <cp:contentType/>
  <cp:contentStatus/>
</cp:coreProperties>
</file>